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virtualoffice-my.sharepoint.com/personal/erihn_govirtualoffice_com/Documents/Sales or Marketing/SS TO WP/"/>
    </mc:Choice>
  </mc:AlternateContent>
  <xr:revisionPtr revIDLastSave="0" documentId="8_{E1C8C1D4-0FCB-4D81-B153-1750CF3C03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OI Calculator" sheetId="1" r:id="rId1"/>
  </sheets>
  <definedNames>
    <definedName name="_xlnm.Print_Area" localSheetId="0">'ROI Calculator'!$A$1:$J$38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J19" i="1"/>
  <c r="J21" i="1"/>
  <c r="J33" i="1" l="1"/>
  <c r="J31" i="1" l="1"/>
  <c r="J27" i="1" l="1"/>
  <c r="J25" i="1" l="1"/>
  <c r="J29" i="1" l="1"/>
  <c r="J17" i="1" l="1"/>
  <c r="J35" i="1" l="1"/>
  <c r="J36" i="1" s="1"/>
</calcChain>
</file>

<file path=xl/sharedStrings.xml><?xml version="1.0" encoding="utf-8"?>
<sst xmlns="http://schemas.openxmlformats.org/spreadsheetml/2006/main" count="75" uniqueCount="75">
  <si>
    <t>GENERAL INFORMATION</t>
  </si>
  <si>
    <t>Gross Margin (%)</t>
  </si>
  <si>
    <t>Total Annual Revenue ($)</t>
  </si>
  <si>
    <t>Cost of Capital (%)</t>
  </si>
  <si>
    <t>Average Annual Employee Cost ($)</t>
  </si>
  <si>
    <t>Current IT Spend as % of Revenue</t>
  </si>
  <si>
    <t>Desired IT Spend as % of Revenue</t>
  </si>
  <si>
    <t xml:space="preserve">Potential Annual Return on Investment </t>
  </si>
  <si>
    <t>Competitive
Companies</t>
  </si>
  <si>
    <t>Best In Class
Companies</t>
  </si>
  <si>
    <t>Transformative
Companies</t>
  </si>
  <si>
    <t>Current Fill Rate (%)</t>
  </si>
  <si>
    <t>Desired Fill Rate (%)</t>
  </si>
  <si>
    <t>Current Annual Inventory Turns (#)</t>
  </si>
  <si>
    <t>6 Turns</t>
  </si>
  <si>
    <t>7 Turns</t>
  </si>
  <si>
    <t>11 Turns</t>
  </si>
  <si>
    <t>Customer Service Full Time Employees</t>
  </si>
  <si>
    <t>Desired Annual Inventory Turns (#)</t>
  </si>
  <si>
    <t>Current Days Sales Outstanding (DSO)</t>
  </si>
  <si>
    <t>Desired Days Sales Outstanding (DSO)</t>
  </si>
  <si>
    <t>Marginal
Companies</t>
  </si>
  <si>
    <t>&gt; 10 Days</t>
  </si>
  <si>
    <t>5 Days</t>
  </si>
  <si>
    <t>2 Days</t>
  </si>
  <si>
    <t>Hours</t>
  </si>
  <si>
    <t>CATEGORY</t>
  </si>
  <si>
    <t>DESCRIPTION</t>
  </si>
  <si>
    <t>INPUTS</t>
  </si>
  <si>
    <t>ENTER CURRENT &amp; DESIRED RESULTS</t>
  </si>
  <si>
    <t>NEW ERP - RETURN ON INVESTMENT (ROI) CALCULATOR</t>
  </si>
  <si>
    <r>
      <rPr>
        <b/>
        <u/>
        <sz val="14"/>
        <color theme="9" tint="-0.249977111117893"/>
        <rFont val="Calibri"/>
        <family val="2"/>
        <scheme val="minor"/>
      </rPr>
      <t>Transform Your Business</t>
    </r>
    <r>
      <rPr>
        <b/>
        <sz val="14"/>
        <color theme="9" tint="-0.249977111117893"/>
        <rFont val="Calibri"/>
        <family val="2"/>
        <scheme val="minor"/>
      </rPr>
      <t xml:space="preserve">
* Boost Sales
* Enhance Productivity
* Better Information
* Reduce Costs</t>
    </r>
  </si>
  <si>
    <t>Current Average Resolution Time (Hours)</t>
  </si>
  <si>
    <t>Desired Average Resolution Time (Hours)</t>
  </si>
  <si>
    <t xml:space="preserve">1+ Days
</t>
  </si>
  <si>
    <t>&gt; 8 Hrs</t>
  </si>
  <si>
    <t>&lt; 8 Hrs</t>
  </si>
  <si>
    <t>Real Time</t>
  </si>
  <si>
    <r>
      <rPr>
        <b/>
        <sz val="12"/>
        <color theme="4" tint="-0.249977111117893"/>
        <rFont val="Calibri"/>
        <family val="2"/>
        <scheme val="minor"/>
      </rPr>
      <t>&lt;</t>
    </r>
    <r>
      <rPr>
        <b/>
        <i/>
        <sz val="12"/>
        <color theme="4" tint="-0.249977111117893"/>
        <rFont val="Calibri"/>
        <family val="2"/>
        <scheme val="minor"/>
      </rPr>
      <t xml:space="preserve"> 4.0%</t>
    </r>
  </si>
  <si>
    <r>
      <rPr>
        <b/>
        <sz val="12"/>
        <color theme="4" tint="-0.249977111117893"/>
        <rFont val="Calibri"/>
        <family val="2"/>
        <scheme val="minor"/>
      </rPr>
      <t>&lt;</t>
    </r>
    <r>
      <rPr>
        <b/>
        <i/>
        <sz val="12"/>
        <color theme="4" tint="-0.249977111117893"/>
        <rFont val="Calibri"/>
        <family val="2"/>
        <scheme val="minor"/>
      </rPr>
      <t xml:space="preserve"> 94.0%</t>
    </r>
  </si>
  <si>
    <r>
      <rPr>
        <b/>
        <sz val="12"/>
        <color theme="4" tint="-0.249977111117893"/>
        <rFont val="Calibri"/>
        <family val="2"/>
        <scheme val="minor"/>
      </rPr>
      <t>&lt;</t>
    </r>
    <r>
      <rPr>
        <b/>
        <i/>
        <sz val="12"/>
        <color theme="4" tint="-0.249977111117893"/>
        <rFont val="Calibri"/>
        <family val="2"/>
        <scheme val="minor"/>
      </rPr>
      <t xml:space="preserve"> 3 Turns</t>
    </r>
  </si>
  <si>
    <r>
      <t>INDUSTRY STANDARDS (</t>
    </r>
    <r>
      <rPr>
        <b/>
        <i/>
        <sz val="12"/>
        <color theme="1"/>
        <rFont val="Calibri"/>
        <family val="2"/>
        <scheme val="minor"/>
      </rPr>
      <t>Use as general guideline</t>
    </r>
    <r>
      <rPr>
        <b/>
        <sz val="12"/>
        <color theme="1"/>
        <rFont val="Calibri"/>
        <family val="2"/>
        <scheme val="minor"/>
      </rPr>
      <t>)</t>
    </r>
  </si>
  <si>
    <t xml:space="preserve">Total Annual Recurring Benefit (ROI)  </t>
  </si>
  <si>
    <t xml:space="preserve">Total Monthly Recurring Benefit (ROI)  </t>
  </si>
  <si>
    <t>Accounting Dept. Full Time Employees</t>
  </si>
  <si>
    <r>
      <t>ORDERS
(</t>
    </r>
    <r>
      <rPr>
        <b/>
        <i/>
        <sz val="11"/>
        <color theme="1"/>
        <rFont val="Calibri"/>
        <family val="2"/>
        <scheme val="minor"/>
      </rPr>
      <t>Increase Revenue</t>
    </r>
    <r>
      <rPr>
        <b/>
        <sz val="11"/>
        <color theme="1"/>
        <rFont val="Calibri"/>
        <family val="2"/>
        <scheme val="minor"/>
      </rPr>
      <t>)</t>
    </r>
  </si>
  <si>
    <r>
      <t>WAREHOUSE
(</t>
    </r>
    <r>
      <rPr>
        <b/>
        <i/>
        <sz val="11"/>
        <color theme="1"/>
        <rFont val="Calibri"/>
        <family val="2"/>
        <scheme val="minor"/>
      </rPr>
      <t>Increase Gross Margin</t>
    </r>
    <r>
      <rPr>
        <b/>
        <sz val="11"/>
        <color theme="1"/>
        <rFont val="Calibri"/>
        <family val="2"/>
        <scheme val="minor"/>
      </rPr>
      <t>)</t>
    </r>
  </si>
  <si>
    <r>
      <t>SUPPORT
(</t>
    </r>
    <r>
      <rPr>
        <b/>
        <i/>
        <sz val="11"/>
        <color theme="1"/>
        <rFont val="Calibri"/>
        <family val="2"/>
        <scheme val="minor"/>
      </rPr>
      <t>Labor Cost Savings</t>
    </r>
    <r>
      <rPr>
        <b/>
        <sz val="11"/>
        <color theme="1"/>
        <rFont val="Calibri"/>
        <family val="2"/>
        <scheme val="minor"/>
      </rPr>
      <t>)</t>
    </r>
  </si>
  <si>
    <r>
      <t>FINANCIALS
(</t>
    </r>
    <r>
      <rPr>
        <b/>
        <i/>
        <sz val="11"/>
        <color theme="1"/>
        <rFont val="Calibri"/>
        <family val="2"/>
        <scheme val="minor"/>
      </rPr>
      <t>Close Books Faster</t>
    </r>
    <r>
      <rPr>
        <b/>
        <sz val="11"/>
        <color theme="1"/>
        <rFont val="Calibri"/>
        <family val="2"/>
        <scheme val="minor"/>
      </rPr>
      <t>)</t>
    </r>
  </si>
  <si>
    <t>Current Days to Close (Days)</t>
  </si>
  <si>
    <t>Desired Days to Close (Days)</t>
  </si>
  <si>
    <t>SERVICES INDUSTRY</t>
  </si>
  <si>
    <t>Average Per Employee Billing Rate ($)</t>
  </si>
  <si>
    <t>Annual Billable Hours Per Employee (Hrs)</t>
  </si>
  <si>
    <t>Number of Billable Resources</t>
  </si>
  <si>
    <t>Current Billable Revenue per Consultant ($)</t>
  </si>
  <si>
    <t>Desired Billable Revenue per Consultant ($)</t>
  </si>
  <si>
    <t>&lt; $144k</t>
  </si>
  <si>
    <t>$144k</t>
  </si>
  <si>
    <t>$231k</t>
  </si>
  <si>
    <t>$251k</t>
  </si>
  <si>
    <t>Current Gross Margin (%)</t>
  </si>
  <si>
    <t>Desired Gross Margin (%)</t>
  </si>
  <si>
    <t>Current Utilization (%)</t>
  </si>
  <si>
    <t>&lt; 66%</t>
  </si>
  <si>
    <t>Desired Utilization (%)</t>
  </si>
  <si>
    <t>&gt; 93 Days</t>
  </si>
  <si>
    <t>67 Days</t>
  </si>
  <si>
    <t>51 Days</t>
  </si>
  <si>
    <t>&lt; 50 Days</t>
  </si>
  <si>
    <r>
      <t>OVERALL TECHNOLOGY 
(</t>
    </r>
    <r>
      <rPr>
        <b/>
        <i/>
        <sz val="11"/>
        <rFont val="Calibri"/>
        <family val="2"/>
        <scheme val="minor"/>
      </rPr>
      <t>Reduce Expenses</t>
    </r>
    <r>
      <rPr>
        <b/>
        <sz val="11"/>
        <rFont val="Calibri"/>
        <family val="2"/>
        <scheme val="minor"/>
      </rPr>
      <t>)</t>
    </r>
  </si>
  <si>
    <r>
      <t>MARKETING &amp; SALES 
(</t>
    </r>
    <r>
      <rPr>
        <b/>
        <i/>
        <sz val="11"/>
        <rFont val="Calibri"/>
        <family val="2"/>
        <scheme val="minor"/>
      </rPr>
      <t>Increase Profits</t>
    </r>
    <r>
      <rPr>
        <b/>
        <sz val="11"/>
        <rFont val="Calibri"/>
        <family val="2"/>
        <scheme val="minor"/>
      </rPr>
      <t>)</t>
    </r>
  </si>
  <si>
    <r>
      <t>PROJECT MNGT &amp; DELIVERY 
(</t>
    </r>
    <r>
      <rPr>
        <b/>
        <i/>
        <sz val="11"/>
        <rFont val="Calibri"/>
        <family val="2"/>
        <scheme val="minor"/>
      </rPr>
      <t>Increase Revenue</t>
    </r>
    <r>
      <rPr>
        <b/>
        <sz val="11"/>
        <rFont val="Calibri"/>
        <family val="2"/>
        <scheme val="minor"/>
      </rPr>
      <t>)</t>
    </r>
  </si>
  <si>
    <r>
      <t>RESOURCING
(</t>
    </r>
    <r>
      <rPr>
        <b/>
        <i/>
        <sz val="11"/>
        <rFont val="Calibri"/>
        <family val="2"/>
        <scheme val="minor"/>
      </rPr>
      <t>Increase Profits</t>
    </r>
    <r>
      <rPr>
        <b/>
        <sz val="11"/>
        <rFont val="Calibri"/>
        <family val="2"/>
        <scheme val="minor"/>
      </rPr>
      <t>)</t>
    </r>
  </si>
  <si>
    <r>
      <t>PROJECT ACCOUNTING
(</t>
    </r>
    <r>
      <rPr>
        <b/>
        <i/>
        <sz val="11"/>
        <rFont val="Calibri"/>
        <family val="2"/>
        <scheme val="minor"/>
      </rPr>
      <t>Reduce Cost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</si>
</sst>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doubleAccounting"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2" applyNumberFormat="0" applyFill="0" applyAlignment="0" applyProtection="0"/>
  </cellStyleXfs>
  <cellXfs count="41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/>
    <xf numFmtId="10" fontId="7" fillId="3" borderId="1" xfId="2" applyNumberFormat="1" applyFont="1" applyFill="1" applyBorder="1" applyAlignment="1" applyProtection="1">
      <alignment horizontal="center" vertical="center"/>
      <protection locked="0"/>
    </xf>
    <xf numFmtId="0" fontId="7" fillId="3" borderId="1" xfId="3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>
      <alignment vertical="center"/>
    </xf>
    <xf numFmtId="39" fontId="7" fillId="2" borderId="1" xfId="3" applyNumberFormat="1" applyFont="1" applyFill="1" applyBorder="1" applyAlignment="1" applyProtection="1">
      <alignment horizontal="center" vertical="center"/>
      <protection locked="0"/>
    </xf>
    <xf numFmtId="5" fontId="7" fillId="2" borderId="1" xfId="1" applyNumberFormat="1" applyFont="1" applyFill="1" applyBorder="1" applyAlignment="1" applyProtection="1">
      <alignment horizontal="center" vertical="center"/>
      <protection locked="0"/>
    </xf>
    <xf numFmtId="10" fontId="7" fillId="2" borderId="1" xfId="2" applyNumberFormat="1" applyFont="1" applyFill="1" applyBorder="1" applyAlignment="1" applyProtection="1">
      <alignment horizontal="center" vertical="center"/>
      <protection locked="0"/>
    </xf>
    <xf numFmtId="7" fontId="7" fillId="2" borderId="1" xfId="1" applyNumberFormat="1" applyFont="1" applyFill="1" applyBorder="1" applyAlignment="1" applyProtection="1">
      <alignment horizontal="center" vertical="center"/>
      <protection locked="0"/>
    </xf>
    <xf numFmtId="37" fontId="7" fillId="2" borderId="1" xfId="3" applyNumberFormat="1" applyFont="1" applyFill="1" applyBorder="1" applyAlignment="1" applyProtection="1">
      <alignment horizontal="center" vertical="center"/>
      <protection locked="0"/>
    </xf>
    <xf numFmtId="166" fontId="7" fillId="3" borderId="1" xfId="2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vertical="center"/>
    </xf>
    <xf numFmtId="164" fontId="4" fillId="0" borderId="1" xfId="1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/>
    </xf>
    <xf numFmtId="165" fontId="11" fillId="0" borderId="1" xfId="2" quotePrefix="1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center" vertical="center"/>
    </xf>
    <xf numFmtId="0" fontId="11" fillId="0" borderId="8" xfId="0" quotePrefix="1" applyFont="1" applyBorder="1" applyAlignment="1">
      <alignment horizontal="center" vertical="center"/>
    </xf>
    <xf numFmtId="165" fontId="11" fillId="0" borderId="6" xfId="2" quotePrefix="1" applyNumberFormat="1" applyFont="1" applyBorder="1" applyAlignment="1">
      <alignment horizontal="center" vertical="center"/>
    </xf>
    <xf numFmtId="165" fontId="11" fillId="0" borderId="8" xfId="2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0" fontId="11" fillId="0" borderId="1" xfId="2" quotePrefix="1" applyNumberFormat="1" applyFont="1" applyBorder="1" applyAlignment="1">
      <alignment horizontal="center" vertical="center"/>
    </xf>
  </cellXfs>
  <cellStyles count="5">
    <cellStyle name="Comma" xfId="3" builtinId="3"/>
    <cellStyle name="Currency" xfId="1" builtinId="4"/>
    <cellStyle name="Normal" xfId="0" builtinId="0"/>
    <cellStyle name="Percent" xfId="2" builtinId="5"/>
    <cellStyle name="Tot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37</xdr:row>
      <xdr:rowOff>44450</xdr:rowOff>
    </xdr:from>
    <xdr:to>
      <xdr:col>9</xdr:col>
      <xdr:colOff>654050</xdr:colOff>
      <xdr:row>37</xdr:row>
      <xdr:rowOff>1346200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2485360-BD10-456C-8A67-DBE98305F1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6" t="5963" r="1493"/>
        <a:stretch/>
      </xdr:blipFill>
      <xdr:spPr>
        <a:xfrm>
          <a:off x="44450" y="11563350"/>
          <a:ext cx="9423400" cy="130175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</xdr:colOff>
      <xdr:row>0</xdr:row>
      <xdr:rowOff>0</xdr:rowOff>
    </xdr:from>
    <xdr:to>
      <xdr:col>9</xdr:col>
      <xdr:colOff>640310</xdr:colOff>
      <xdr:row>0</xdr:row>
      <xdr:rowOff>1616210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DE906A1-AEF9-4659-AE3A-377439E43A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0"/>
          <a:ext cx="9428710" cy="1616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8"/>
  <sheetViews>
    <sheetView showGridLines="0" tabSelected="1" workbookViewId="0">
      <selection activeCell="C7" sqref="C7"/>
    </sheetView>
  </sheetViews>
  <sheetFormatPr defaultRowHeight="15" x14ac:dyDescent="0.25"/>
  <cols>
    <col min="1" max="1" width="19.85546875" customWidth="1"/>
    <col min="2" max="2" width="39.85546875" bestFit="1" customWidth="1"/>
    <col min="3" max="3" width="13.5703125" bestFit="1" customWidth="1"/>
    <col min="4" max="4" width="2.85546875" customWidth="1"/>
    <col min="5" max="5" width="10.42578125" bestFit="1" customWidth="1"/>
    <col min="6" max="7" width="11.140625" bestFit="1" customWidth="1"/>
    <col min="8" max="8" width="14.140625" customWidth="1"/>
    <col min="9" max="9" width="2.85546875" customWidth="1"/>
    <col min="10" max="10" width="13.42578125" customWidth="1"/>
    <col min="11" max="11" width="8.85546875" style="8"/>
  </cols>
  <sheetData>
    <row r="1" spans="1:10" ht="129.94999999999999" customHeight="1" x14ac:dyDescent="0.25"/>
    <row r="2" spans="1:10" ht="30" customHeight="1" x14ac:dyDescent="0.4">
      <c r="A2" s="37" t="s">
        <v>30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.95" customHeight="1" x14ac:dyDescent="0.3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20.100000000000001" customHeight="1" x14ac:dyDescent="0.25"/>
    <row r="5" spans="1:10" ht="20.100000000000001" customHeight="1" x14ac:dyDescent="0.25">
      <c r="A5" s="27" t="s">
        <v>0</v>
      </c>
      <c r="B5" s="4" t="s">
        <v>2</v>
      </c>
      <c r="C5" s="13">
        <v>10000000</v>
      </c>
      <c r="E5" s="39" t="s">
        <v>31</v>
      </c>
      <c r="F5" s="39"/>
      <c r="G5" s="39"/>
      <c r="H5" s="39"/>
      <c r="I5" s="39"/>
      <c r="J5" s="39"/>
    </row>
    <row r="6" spans="1:10" ht="20.100000000000001" customHeight="1" x14ac:dyDescent="0.25">
      <c r="A6" s="28"/>
      <c r="B6" s="4" t="s">
        <v>1</v>
      </c>
      <c r="C6" s="14">
        <v>0.5</v>
      </c>
      <c r="E6" s="39"/>
      <c r="F6" s="39"/>
      <c r="G6" s="39"/>
      <c r="H6" s="39"/>
      <c r="I6" s="39"/>
      <c r="J6" s="39"/>
    </row>
    <row r="7" spans="1:10" ht="20.100000000000001" customHeight="1" x14ac:dyDescent="0.25">
      <c r="A7" s="28"/>
      <c r="B7" s="4" t="s">
        <v>4</v>
      </c>
      <c r="C7" s="13">
        <v>40000</v>
      </c>
      <c r="E7" s="39"/>
      <c r="F7" s="39"/>
      <c r="G7" s="39"/>
      <c r="H7" s="39"/>
      <c r="I7" s="39"/>
      <c r="J7" s="39"/>
    </row>
    <row r="8" spans="1:10" ht="20.100000000000001" customHeight="1" x14ac:dyDescent="0.25">
      <c r="A8" s="28"/>
      <c r="B8" s="4" t="s">
        <v>17</v>
      </c>
      <c r="C8" s="12">
        <v>2</v>
      </c>
      <c r="E8" s="39"/>
      <c r="F8" s="39"/>
      <c r="G8" s="39"/>
      <c r="H8" s="39"/>
      <c r="I8" s="39"/>
      <c r="J8" s="39"/>
    </row>
    <row r="9" spans="1:10" ht="20.100000000000001" customHeight="1" x14ac:dyDescent="0.25">
      <c r="A9" s="28"/>
      <c r="B9" s="4" t="s">
        <v>44</v>
      </c>
      <c r="C9" s="12">
        <v>2</v>
      </c>
      <c r="E9" s="39"/>
      <c r="F9" s="39"/>
      <c r="G9" s="39"/>
      <c r="H9" s="39"/>
      <c r="I9" s="39"/>
      <c r="J9" s="39"/>
    </row>
    <row r="10" spans="1:10" ht="20.100000000000001" customHeight="1" x14ac:dyDescent="0.25">
      <c r="A10" s="28"/>
      <c r="B10" s="4" t="s">
        <v>3</v>
      </c>
      <c r="C10" s="14">
        <v>7.0000000000000007E-2</v>
      </c>
      <c r="E10" s="39"/>
      <c r="F10" s="39"/>
      <c r="G10" s="39"/>
      <c r="H10" s="39"/>
      <c r="I10" s="39"/>
      <c r="J10" s="39"/>
    </row>
    <row r="11" spans="1:10" ht="20.100000000000001" customHeight="1" x14ac:dyDescent="0.25">
      <c r="A11" s="28"/>
      <c r="B11" s="4" t="s">
        <v>52</v>
      </c>
      <c r="C11" s="15">
        <v>135</v>
      </c>
      <c r="E11" s="39"/>
      <c r="F11" s="39"/>
      <c r="G11" s="39"/>
      <c r="H11" s="39"/>
      <c r="I11" s="39"/>
      <c r="J11" s="39"/>
    </row>
    <row r="12" spans="1:10" ht="20.100000000000001" customHeight="1" x14ac:dyDescent="0.25">
      <c r="A12" s="28"/>
      <c r="B12" s="4" t="s">
        <v>53</v>
      </c>
      <c r="C12" s="16">
        <v>2000</v>
      </c>
      <c r="E12" s="39"/>
      <c r="F12" s="39"/>
      <c r="G12" s="39"/>
      <c r="H12" s="39"/>
      <c r="I12" s="39"/>
      <c r="J12" s="39"/>
    </row>
    <row r="13" spans="1:10" ht="20.100000000000001" customHeight="1" x14ac:dyDescent="0.25">
      <c r="A13" s="29"/>
      <c r="B13" s="4" t="s">
        <v>54</v>
      </c>
      <c r="C13" s="12">
        <v>40</v>
      </c>
      <c r="E13" s="39"/>
      <c r="F13" s="39"/>
      <c r="G13" s="39"/>
      <c r="H13" s="39"/>
      <c r="I13" s="39"/>
      <c r="J13" s="39"/>
    </row>
    <row r="14" spans="1:10" ht="20.100000000000001" customHeight="1" x14ac:dyDescent="0.25">
      <c r="B14" s="1"/>
    </row>
    <row r="15" spans="1:10" ht="20.100000000000001" customHeight="1" x14ac:dyDescent="0.25">
      <c r="A15" s="30" t="s">
        <v>29</v>
      </c>
      <c r="B15" s="30"/>
      <c r="C15" s="30"/>
      <c r="D15" s="7"/>
      <c r="E15" s="30" t="s">
        <v>41</v>
      </c>
      <c r="F15" s="30"/>
      <c r="G15" s="30"/>
      <c r="H15" s="30"/>
      <c r="I15" s="5"/>
      <c r="J15" s="31" t="s">
        <v>7</v>
      </c>
    </row>
    <row r="16" spans="1:10" ht="38.450000000000003" customHeight="1" x14ac:dyDescent="0.25">
      <c r="A16" s="6" t="s">
        <v>26</v>
      </c>
      <c r="B16" s="6" t="s">
        <v>27</v>
      </c>
      <c r="C16" s="6" t="s">
        <v>28</v>
      </c>
      <c r="D16" s="3"/>
      <c r="E16" s="2" t="s">
        <v>21</v>
      </c>
      <c r="F16" s="2" t="s">
        <v>8</v>
      </c>
      <c r="G16" s="2" t="s">
        <v>9</v>
      </c>
      <c r="H16" s="2" t="s">
        <v>10</v>
      </c>
      <c r="I16" s="5"/>
      <c r="J16" s="32"/>
    </row>
    <row r="17" spans="1:10" ht="23.1" customHeight="1" x14ac:dyDescent="0.25">
      <c r="A17" s="20" t="s">
        <v>70</v>
      </c>
      <c r="B17" s="18" t="s">
        <v>5</v>
      </c>
      <c r="C17" s="9">
        <v>0.04</v>
      </c>
      <c r="D17" s="3"/>
      <c r="E17" s="33" t="s">
        <v>38</v>
      </c>
      <c r="F17" s="35">
        <v>0.03</v>
      </c>
      <c r="G17" s="35">
        <v>2.5000000000000001E-2</v>
      </c>
      <c r="H17" s="35">
        <v>0.02</v>
      </c>
      <c r="I17" s="3"/>
      <c r="J17" s="19">
        <f>+(C17-C18)*C5</f>
        <v>49999.999999999978</v>
      </c>
    </row>
    <row r="18" spans="1:10" ht="23.1" customHeight="1" x14ac:dyDescent="0.25">
      <c r="A18" s="20"/>
      <c r="B18" s="18" t="s">
        <v>6</v>
      </c>
      <c r="C18" s="9">
        <v>3.5000000000000003E-2</v>
      </c>
      <c r="D18" s="3"/>
      <c r="E18" s="34"/>
      <c r="F18" s="36"/>
      <c r="G18" s="36"/>
      <c r="H18" s="36"/>
      <c r="I18" s="3"/>
      <c r="J18" s="19"/>
    </row>
    <row r="19" spans="1:10" ht="23.1" customHeight="1" x14ac:dyDescent="0.25">
      <c r="A19" s="20" t="s">
        <v>71</v>
      </c>
      <c r="B19" s="18" t="s">
        <v>61</v>
      </c>
      <c r="C19" s="9">
        <v>0.5</v>
      </c>
      <c r="D19" s="3"/>
      <c r="E19" s="23">
        <v>0.34399999999999997</v>
      </c>
      <c r="F19" s="23">
        <v>0.64500000000000002</v>
      </c>
      <c r="G19" s="23">
        <v>0.72699999999999998</v>
      </c>
      <c r="H19" s="23">
        <v>0.78</v>
      </c>
      <c r="I19" s="3"/>
      <c r="J19" s="19">
        <f>+(C20-C19)*C5</f>
        <v>100000.00000000009</v>
      </c>
    </row>
    <row r="20" spans="1:10" ht="23.1" customHeight="1" x14ac:dyDescent="0.25">
      <c r="A20" s="20"/>
      <c r="B20" s="18" t="s">
        <v>62</v>
      </c>
      <c r="C20" s="9">
        <v>0.51</v>
      </c>
      <c r="D20" s="3"/>
      <c r="E20" s="23"/>
      <c r="F20" s="23"/>
      <c r="G20" s="23"/>
      <c r="H20" s="23"/>
      <c r="I20" s="3"/>
      <c r="J20" s="19"/>
    </row>
    <row r="21" spans="1:10" ht="23.1" customHeight="1" x14ac:dyDescent="0.25">
      <c r="A21" s="20" t="s">
        <v>72</v>
      </c>
      <c r="B21" s="18" t="s">
        <v>55</v>
      </c>
      <c r="C21" s="17">
        <v>200000</v>
      </c>
      <c r="D21" s="3"/>
      <c r="E21" s="22" t="s">
        <v>57</v>
      </c>
      <c r="F21" s="23" t="s">
        <v>58</v>
      </c>
      <c r="G21" s="23" t="s">
        <v>59</v>
      </c>
      <c r="H21" s="23" t="s">
        <v>60</v>
      </c>
      <c r="I21" s="3"/>
      <c r="J21" s="19">
        <f>+(C22-C21)*C13*C6</f>
        <v>300000</v>
      </c>
    </row>
    <row r="22" spans="1:10" ht="23.1" customHeight="1" x14ac:dyDescent="0.25">
      <c r="A22" s="20"/>
      <c r="B22" s="18" t="s">
        <v>56</v>
      </c>
      <c r="C22" s="17">
        <v>215000</v>
      </c>
      <c r="D22" s="3"/>
      <c r="E22" s="22"/>
      <c r="F22" s="23"/>
      <c r="G22" s="23"/>
      <c r="H22" s="23"/>
      <c r="I22" s="3"/>
      <c r="J22" s="19"/>
    </row>
    <row r="23" spans="1:10" ht="23.1" customHeight="1" x14ac:dyDescent="0.25">
      <c r="A23" s="20" t="s">
        <v>73</v>
      </c>
      <c r="B23" s="18" t="s">
        <v>63</v>
      </c>
      <c r="C23" s="9">
        <v>0.76</v>
      </c>
      <c r="D23" s="3"/>
      <c r="E23" s="22" t="s">
        <v>64</v>
      </c>
      <c r="F23" s="40">
        <v>0.66100000000000003</v>
      </c>
      <c r="G23" s="40">
        <v>0.72699999999999998</v>
      </c>
      <c r="H23" s="40">
        <v>0.78</v>
      </c>
      <c r="I23" s="3"/>
      <c r="J23" s="19">
        <f>+(C24-C23)*(C11*C12*C13)*C6</f>
        <v>108000.0000000001</v>
      </c>
    </row>
    <row r="24" spans="1:10" ht="23.1" customHeight="1" x14ac:dyDescent="0.25">
      <c r="A24" s="20"/>
      <c r="B24" s="18" t="s">
        <v>65</v>
      </c>
      <c r="C24" s="9">
        <v>0.78</v>
      </c>
      <c r="D24" s="3"/>
      <c r="E24" s="22"/>
      <c r="F24" s="40"/>
      <c r="G24" s="40"/>
      <c r="H24" s="40"/>
      <c r="I24" s="3"/>
      <c r="J24" s="19"/>
    </row>
    <row r="25" spans="1:10" ht="23.1" customHeight="1" x14ac:dyDescent="0.25">
      <c r="A25" s="20" t="s">
        <v>74</v>
      </c>
      <c r="B25" s="18" t="s">
        <v>19</v>
      </c>
      <c r="C25" s="10">
        <v>60</v>
      </c>
      <c r="D25" s="3"/>
      <c r="E25" s="22" t="s">
        <v>66</v>
      </c>
      <c r="F25" s="23" t="s">
        <v>67</v>
      </c>
      <c r="G25" s="23" t="s">
        <v>68</v>
      </c>
      <c r="H25" s="23" t="s">
        <v>69</v>
      </c>
      <c r="I25" s="3"/>
      <c r="J25" s="19">
        <f>+(C25-C26)*(C5/365)*C10</f>
        <v>19178.082191780824</v>
      </c>
    </row>
    <row r="26" spans="1:10" ht="23.1" customHeight="1" x14ac:dyDescent="0.25">
      <c r="A26" s="20"/>
      <c r="B26" s="18" t="s">
        <v>20</v>
      </c>
      <c r="C26" s="10">
        <v>50</v>
      </c>
      <c r="D26" s="3"/>
      <c r="E26" s="22"/>
      <c r="F26" s="23"/>
      <c r="G26" s="23"/>
      <c r="H26" s="23"/>
      <c r="I26" s="3"/>
      <c r="J26" s="19"/>
    </row>
    <row r="27" spans="1:10" ht="23.1" customHeight="1" x14ac:dyDescent="0.25">
      <c r="A27" s="21" t="s">
        <v>45</v>
      </c>
      <c r="B27" s="4" t="s">
        <v>11</v>
      </c>
      <c r="C27" s="9">
        <v>0.94</v>
      </c>
      <c r="D27" s="3"/>
      <c r="E27" s="22" t="s">
        <v>39</v>
      </c>
      <c r="F27" s="23">
        <v>0.95</v>
      </c>
      <c r="G27" s="23">
        <v>0.97499999999999998</v>
      </c>
      <c r="H27" s="23">
        <v>0.98</v>
      </c>
      <c r="I27" s="3"/>
      <c r="J27" s="19">
        <f>+(C28-C27)*C5*C6</f>
        <v>50000.000000000044</v>
      </c>
    </row>
    <row r="28" spans="1:10" ht="23.1" customHeight="1" x14ac:dyDescent="0.25">
      <c r="A28" s="21"/>
      <c r="B28" s="4" t="s">
        <v>12</v>
      </c>
      <c r="C28" s="9">
        <v>0.95</v>
      </c>
      <c r="D28" s="3"/>
      <c r="E28" s="22"/>
      <c r="F28" s="23"/>
      <c r="G28" s="23"/>
      <c r="H28" s="23"/>
      <c r="I28" s="3"/>
      <c r="J28" s="19"/>
    </row>
    <row r="29" spans="1:10" ht="23.1" customHeight="1" x14ac:dyDescent="0.25">
      <c r="A29" s="21" t="s">
        <v>46</v>
      </c>
      <c r="B29" s="4" t="s">
        <v>13</v>
      </c>
      <c r="C29" s="10">
        <v>4</v>
      </c>
      <c r="D29" s="3"/>
      <c r="E29" s="22" t="s">
        <v>40</v>
      </c>
      <c r="F29" s="23" t="s">
        <v>14</v>
      </c>
      <c r="G29" s="23" t="s">
        <v>15</v>
      </c>
      <c r="H29" s="23" t="s">
        <v>16</v>
      </c>
      <c r="I29" s="3"/>
      <c r="J29" s="19">
        <f>+((((1-C6)*C5)/C29) - (((1-C6)*C5)/C30))*C10</f>
        <v>17500</v>
      </c>
    </row>
    <row r="30" spans="1:10" ht="23.1" customHeight="1" x14ac:dyDescent="0.25">
      <c r="A30" s="21"/>
      <c r="B30" s="4" t="s">
        <v>18</v>
      </c>
      <c r="C30" s="10">
        <v>5</v>
      </c>
      <c r="D30" s="3"/>
      <c r="E30" s="22"/>
      <c r="F30" s="23"/>
      <c r="G30" s="23"/>
      <c r="H30" s="23"/>
      <c r="I30" s="3"/>
      <c r="J30" s="19"/>
    </row>
    <row r="31" spans="1:10" ht="23.1" customHeight="1" x14ac:dyDescent="0.25">
      <c r="A31" s="21" t="s">
        <v>47</v>
      </c>
      <c r="B31" s="4" t="s">
        <v>32</v>
      </c>
      <c r="C31" s="10">
        <v>8</v>
      </c>
      <c r="D31" s="3"/>
      <c r="E31" s="23" t="s">
        <v>34</v>
      </c>
      <c r="F31" s="23" t="s">
        <v>35</v>
      </c>
      <c r="G31" s="23" t="s">
        <v>36</v>
      </c>
      <c r="H31" s="23" t="s">
        <v>37</v>
      </c>
      <c r="I31" s="3"/>
      <c r="J31" s="19">
        <f>+(C31-C32)/C31*C8*C7</f>
        <v>10000</v>
      </c>
    </row>
    <row r="32" spans="1:10" ht="23.1" customHeight="1" x14ac:dyDescent="0.25">
      <c r="A32" s="21"/>
      <c r="B32" s="4" t="s">
        <v>33</v>
      </c>
      <c r="C32" s="10">
        <v>7</v>
      </c>
      <c r="D32" s="3"/>
      <c r="E32" s="23"/>
      <c r="F32" s="23"/>
      <c r="G32" s="23"/>
      <c r="H32" s="23"/>
      <c r="I32" s="3"/>
      <c r="J32" s="19"/>
    </row>
    <row r="33" spans="1:10" ht="23.1" customHeight="1" x14ac:dyDescent="0.25">
      <c r="A33" s="21" t="s">
        <v>48</v>
      </c>
      <c r="B33" s="4" t="s">
        <v>49</v>
      </c>
      <c r="C33" s="10">
        <v>10</v>
      </c>
      <c r="D33" s="3"/>
      <c r="E33" s="22" t="s">
        <v>22</v>
      </c>
      <c r="F33" s="23" t="s">
        <v>23</v>
      </c>
      <c r="G33" s="23" t="s">
        <v>24</v>
      </c>
      <c r="H33" s="23" t="s">
        <v>25</v>
      </c>
      <c r="I33" s="3"/>
      <c r="J33" s="19">
        <f>+C9*(C7/260)*(C33-C34)*12</f>
        <v>18461.538461538461</v>
      </c>
    </row>
    <row r="34" spans="1:10" ht="23.1" customHeight="1" x14ac:dyDescent="0.25">
      <c r="A34" s="21"/>
      <c r="B34" s="4" t="s">
        <v>50</v>
      </c>
      <c r="C34" s="10">
        <v>5</v>
      </c>
      <c r="D34" s="3"/>
      <c r="E34" s="22"/>
      <c r="F34" s="23"/>
      <c r="G34" s="23"/>
      <c r="H34" s="23"/>
      <c r="I34" s="3"/>
      <c r="J34" s="19"/>
    </row>
    <row r="35" spans="1:10" ht="30" customHeight="1" x14ac:dyDescent="0.25">
      <c r="E35" s="24" t="s">
        <v>42</v>
      </c>
      <c r="F35" s="25"/>
      <c r="G35" s="25"/>
      <c r="H35" s="26"/>
      <c r="I35" s="7"/>
      <c r="J35" s="11">
        <f>SUM(J17:J34)</f>
        <v>673139.62065331941</v>
      </c>
    </row>
    <row r="36" spans="1:10" ht="30" customHeight="1" x14ac:dyDescent="0.25">
      <c r="E36" s="24" t="s">
        <v>43</v>
      </c>
      <c r="F36" s="25"/>
      <c r="G36" s="25"/>
      <c r="H36" s="26"/>
      <c r="I36" s="7"/>
      <c r="J36" s="11">
        <f>+J35/12</f>
        <v>56094.968387776615</v>
      </c>
    </row>
    <row r="37" spans="1:10" ht="15" customHeight="1" x14ac:dyDescent="0.25"/>
    <row r="38" spans="1:10" ht="113.1" customHeight="1" x14ac:dyDescent="0.25"/>
  </sheetData>
  <sheetProtection algorithmName="SHA-512" hashValue="7v/twl8NDJjmbWqWygaY5SGo9l+basYnYeAtDeqMZHKQwyhKtGWwjAf8BbLL7ZgERvWKqkcfnwIqopsSBgu6DQ==" saltValue="MKpbO5XLvwvfGlT3Ncyd1Q==" spinCount="100000" sheet="1" objects="1" scenarios="1" selectLockedCells="1"/>
  <mergeCells count="63">
    <mergeCell ref="A23:A24"/>
    <mergeCell ref="A25:A26"/>
    <mergeCell ref="A2:J2"/>
    <mergeCell ref="A3:J3"/>
    <mergeCell ref="E5:J13"/>
    <mergeCell ref="A17:A18"/>
    <mergeCell ref="E23:E24"/>
    <mergeCell ref="F23:F24"/>
    <mergeCell ref="G23:G24"/>
    <mergeCell ref="H23:H24"/>
    <mergeCell ref="E35:H35"/>
    <mergeCell ref="H19:H20"/>
    <mergeCell ref="J19:J20"/>
    <mergeCell ref="J15:J16"/>
    <mergeCell ref="J17:J18"/>
    <mergeCell ref="J27:J28"/>
    <mergeCell ref="G25:G26"/>
    <mergeCell ref="H25:H26"/>
    <mergeCell ref="G31:G32"/>
    <mergeCell ref="H31:H32"/>
    <mergeCell ref="E15:H15"/>
    <mergeCell ref="E17:E18"/>
    <mergeCell ref="F17:F18"/>
    <mergeCell ref="G17:G18"/>
    <mergeCell ref="H17:H18"/>
    <mergeCell ref="J23:J24"/>
    <mergeCell ref="E27:E28"/>
    <mergeCell ref="F27:F28"/>
    <mergeCell ref="G27:G28"/>
    <mergeCell ref="H27:H28"/>
    <mergeCell ref="J33:J34"/>
    <mergeCell ref="E36:H36"/>
    <mergeCell ref="A5:A13"/>
    <mergeCell ref="A15:C15"/>
    <mergeCell ref="A33:A34"/>
    <mergeCell ref="E33:E34"/>
    <mergeCell ref="F33:F34"/>
    <mergeCell ref="G33:G34"/>
    <mergeCell ref="H33:H34"/>
    <mergeCell ref="A21:A22"/>
    <mergeCell ref="E21:E22"/>
    <mergeCell ref="F21:F22"/>
    <mergeCell ref="G21:G22"/>
    <mergeCell ref="H21:H22"/>
    <mergeCell ref="E19:E20"/>
    <mergeCell ref="F19:F20"/>
    <mergeCell ref="G19:G20"/>
    <mergeCell ref="J31:J32"/>
    <mergeCell ref="J21:J22"/>
    <mergeCell ref="A19:A20"/>
    <mergeCell ref="J29:J30"/>
    <mergeCell ref="J25:J26"/>
    <mergeCell ref="A29:A30"/>
    <mergeCell ref="E29:E30"/>
    <mergeCell ref="F29:F30"/>
    <mergeCell ref="G29:G30"/>
    <mergeCell ref="H29:H30"/>
    <mergeCell ref="A31:A32"/>
    <mergeCell ref="E31:E32"/>
    <mergeCell ref="F31:F32"/>
    <mergeCell ref="E25:E26"/>
    <mergeCell ref="F25:F26"/>
    <mergeCell ref="A27:A28"/>
  </mergeCells>
  <printOptions horizontalCentered="1"/>
  <pageMargins left="0" right="0" top="0.25" bottom="0.25" header="0.3" footer="0.3"/>
  <pageSetup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2B9048611CAA4DAE3B4F0178215C38" ma:contentTypeVersion="2" ma:contentTypeDescription="Create a new document." ma:contentTypeScope="" ma:versionID="e26f965363cd52a79409c27aa9dacba9">
  <xsd:schema xmlns:xsd="http://www.w3.org/2001/XMLSchema" xmlns:xs="http://www.w3.org/2001/XMLSchema" xmlns:p="http://schemas.microsoft.com/office/2006/metadata/properties" xmlns:ns2="1e9d7fab-43dd-44fb-9dfa-29daeaa62ce5" targetNamespace="http://schemas.microsoft.com/office/2006/metadata/properties" ma:root="true" ma:fieldsID="5a4cdbba8bfb2a8d50f0e585ab1b0d74" ns2:_="">
    <xsd:import namespace="1e9d7fab-43dd-44fb-9dfa-29daeaa62c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d7fab-43dd-44fb-9dfa-29daeaa62c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257627-C1B7-4B93-AC95-3E288DB83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49003F-B11C-4934-97CD-9EC0A655F4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d7fab-43dd-44fb-9dfa-29daeaa62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96D545C-89AD-4B15-BABF-F628ADFD22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ROI Calculator</vt:lpstr>
      <vt:lpstr>'ROI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Shimpach</dc:creator>
  <cp:lastModifiedBy>Emily Rihn</cp:lastModifiedBy>
  <cp:lastPrinted>2018-09-05T20:24:53Z</cp:lastPrinted>
  <dcterms:created xsi:type="dcterms:W3CDTF">2018-07-06T17:34:15Z</dcterms:created>
  <dcterms:modified xsi:type="dcterms:W3CDTF">2021-01-11T18:11:56Z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0x010100D42B9048611CAA4DAE3B4F0178215C38</vt:lpwstr>
  </property>
</Properties>
</file>